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Pro\Documents\"/>
    </mc:Choice>
  </mc:AlternateContent>
  <xr:revisionPtr revIDLastSave="0" documentId="13_ncr:1_{68CEC91E-245E-439C-A44D-F4E66FF642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Sheet1!$A$1:$L$84</definedName>
  </definedNames>
  <calcPr calcId="181029"/>
  <fileRecoveryPr autoRecover="0"/>
</workbook>
</file>

<file path=xl/calcChain.xml><?xml version="1.0" encoding="utf-8"?>
<calcChain xmlns="http://schemas.openxmlformats.org/spreadsheetml/2006/main">
  <c r="L79" i="1" l="1"/>
  <c r="L75" i="1"/>
  <c r="L67" i="1"/>
  <c r="L63" i="1"/>
  <c r="L55" i="1"/>
  <c r="L51" i="1"/>
  <c r="L47" i="1"/>
  <c r="L39" i="1"/>
  <c r="L35" i="1"/>
  <c r="L31" i="1"/>
  <c r="L25" i="1"/>
  <c r="L24" i="1"/>
  <c r="L21" i="1"/>
  <c r="L20" i="1"/>
  <c r="L5" i="1"/>
  <c r="L4" i="1"/>
  <c r="L81" i="1" l="1"/>
  <c r="L80" i="1"/>
  <c r="L77" i="1"/>
  <c r="L76" i="1"/>
  <c r="L73" i="1"/>
  <c r="L72" i="1"/>
  <c r="L71" i="1"/>
  <c r="L69" i="1"/>
  <c r="L68" i="1"/>
  <c r="L65" i="1"/>
  <c r="L64" i="1"/>
  <c r="L59" i="1"/>
  <c r="L61" i="1"/>
  <c r="L60" i="1"/>
  <c r="L57" i="1" l="1"/>
  <c r="L56" i="1"/>
  <c r="L53" i="1"/>
  <c r="L52" i="1"/>
  <c r="L49" i="1"/>
  <c r="L48" i="1"/>
  <c r="L45" i="1"/>
  <c r="L44" i="1"/>
  <c r="L43" i="1"/>
  <c r="L41" i="1"/>
  <c r="L40" i="1"/>
  <c r="L37" i="1"/>
  <c r="L36" i="1"/>
  <c r="L33" i="1"/>
  <c r="L32" i="1"/>
  <c r="L29" i="1" l="1"/>
  <c r="L27" i="1"/>
  <c r="L28" i="1"/>
  <c r="L23" i="1"/>
  <c r="L19" i="1"/>
  <c r="L17" i="1"/>
  <c r="L16" i="1"/>
  <c r="L15" i="1"/>
  <c r="L13" i="1"/>
  <c r="L12" i="1"/>
  <c r="L11" i="1"/>
  <c r="L9" i="1"/>
  <c r="L8" i="1"/>
  <c r="L7" i="1"/>
  <c r="L3" i="1"/>
</calcChain>
</file>

<file path=xl/sharedStrings.xml><?xml version="1.0" encoding="utf-8"?>
<sst xmlns="http://schemas.openxmlformats.org/spreadsheetml/2006/main" count="327" uniqueCount="127">
  <si>
    <t xml:space="preserve">CODE </t>
  </si>
  <si>
    <t>INCHES</t>
  </si>
  <si>
    <t>MM I/D</t>
  </si>
  <si>
    <t xml:space="preserve">FULL BRIX </t>
  </si>
  <si>
    <t>20MM TILE BRIX</t>
  </si>
  <si>
    <t>DESCRIPTION</t>
  </si>
  <si>
    <t>DEPTH MM</t>
  </si>
  <si>
    <t>NT A</t>
  </si>
  <si>
    <t>NTAH</t>
  </si>
  <si>
    <t>NT 1</t>
  </si>
  <si>
    <t>NT 1H</t>
  </si>
  <si>
    <t xml:space="preserve">NT 2 </t>
  </si>
  <si>
    <t>NT 2H</t>
  </si>
  <si>
    <t>NT2 TILE</t>
  </si>
  <si>
    <t>NT1 TILE</t>
  </si>
  <si>
    <t>NT3 H</t>
  </si>
  <si>
    <t>NT3 TILE</t>
  </si>
  <si>
    <t>NT 4</t>
  </si>
  <si>
    <t>NT 3</t>
  </si>
  <si>
    <t>NT 4H</t>
  </si>
  <si>
    <t>NT4 TILE</t>
  </si>
  <si>
    <t>NT 5</t>
  </si>
  <si>
    <t>NT 5H</t>
  </si>
  <si>
    <t>NT 6</t>
  </si>
  <si>
    <t>NT 6H</t>
  </si>
  <si>
    <t>NT 7</t>
  </si>
  <si>
    <t>NT 7H</t>
  </si>
  <si>
    <t>NT 8</t>
  </si>
  <si>
    <t>NT 8H</t>
  </si>
  <si>
    <t>NT8 TILE</t>
  </si>
  <si>
    <t>NT 9</t>
  </si>
  <si>
    <t>NT 9H</t>
  </si>
  <si>
    <t>NT10</t>
  </si>
  <si>
    <t>NT 10H</t>
  </si>
  <si>
    <t>NT 10 TILE</t>
  </si>
  <si>
    <t>OT11</t>
  </si>
  <si>
    <t>OT11 H</t>
  </si>
  <si>
    <t xml:space="preserve">OT11 TILE </t>
  </si>
  <si>
    <t>OT12</t>
  </si>
  <si>
    <t>OT12 H</t>
  </si>
  <si>
    <t>OT12 TILE</t>
  </si>
  <si>
    <t>OT13</t>
  </si>
  <si>
    <t>OT13 H</t>
  </si>
  <si>
    <t>OT13 TILE</t>
  </si>
  <si>
    <t>OT14</t>
  </si>
  <si>
    <t>OT14 H</t>
  </si>
  <si>
    <t>OT14 TILE</t>
  </si>
  <si>
    <t>OT15</t>
  </si>
  <si>
    <t>OT15 H</t>
  </si>
  <si>
    <t>OT15 TILE</t>
  </si>
  <si>
    <t>OT16</t>
  </si>
  <si>
    <t>OT16 H</t>
  </si>
  <si>
    <t>OT16 TILE</t>
  </si>
  <si>
    <t>OT17</t>
  </si>
  <si>
    <t>OT17 H</t>
  </si>
  <si>
    <t>OT17 TILE</t>
  </si>
  <si>
    <t>OT18</t>
  </si>
  <si>
    <t>OT18 H</t>
  </si>
  <si>
    <t>OT18 TILE</t>
  </si>
  <si>
    <t>OT19</t>
  </si>
  <si>
    <t>OT19 H</t>
  </si>
  <si>
    <t xml:space="preserve">OT19 TILE </t>
  </si>
  <si>
    <t>FULL BRIX SECTION</t>
  </si>
  <si>
    <t>HALF BRIX SECTION</t>
  </si>
  <si>
    <t>TILE BRIX SECTION</t>
  </si>
  <si>
    <t>6 x 6</t>
  </si>
  <si>
    <t>9 x 9</t>
  </si>
  <si>
    <t xml:space="preserve">12 x 9 </t>
  </si>
  <si>
    <t>15 x 9</t>
  </si>
  <si>
    <t xml:space="preserve">18 x 9 </t>
  </si>
  <si>
    <t>12 x12</t>
  </si>
  <si>
    <t>15 x 12</t>
  </si>
  <si>
    <t>NT6 TILE</t>
  </si>
  <si>
    <t>NT5 TILE</t>
  </si>
  <si>
    <t>NT7 TILE</t>
  </si>
  <si>
    <t>18 x 12</t>
  </si>
  <si>
    <t>21 x 12</t>
  </si>
  <si>
    <t>24 x 12</t>
  </si>
  <si>
    <t>15 x 15</t>
  </si>
  <si>
    <t>18 x 15</t>
  </si>
  <si>
    <t>21 x 15</t>
  </si>
  <si>
    <t>24 x 15</t>
  </si>
  <si>
    <t>18 x 18</t>
  </si>
  <si>
    <t>21 x 18</t>
  </si>
  <si>
    <t>24 x 18</t>
  </si>
  <si>
    <t>21 x 21</t>
  </si>
  <si>
    <t>24 x 21</t>
  </si>
  <si>
    <t>24 x 24</t>
  </si>
  <si>
    <t>150mm x 150mm</t>
  </si>
  <si>
    <t>225 x 225</t>
  </si>
  <si>
    <t>300 x 225</t>
  </si>
  <si>
    <t>375 x 225</t>
  </si>
  <si>
    <t>450 x 225</t>
  </si>
  <si>
    <t>300 x 300</t>
  </si>
  <si>
    <t>375 x 300</t>
  </si>
  <si>
    <t>450 x 300</t>
  </si>
  <si>
    <t>525 x 300</t>
  </si>
  <si>
    <t>600 x 300</t>
  </si>
  <si>
    <t>375 x 375</t>
  </si>
  <si>
    <t>450 x 375</t>
  </si>
  <si>
    <t xml:space="preserve">525 x 375 </t>
  </si>
  <si>
    <t>600 x 375</t>
  </si>
  <si>
    <t>450 x 450</t>
  </si>
  <si>
    <t>525 x 450</t>
  </si>
  <si>
    <t>600 x 450</t>
  </si>
  <si>
    <t>525 x 525</t>
  </si>
  <si>
    <t>600 x 525</t>
  </si>
  <si>
    <t>600 x 600</t>
  </si>
  <si>
    <t>NTA TILE</t>
  </si>
  <si>
    <t>20MM SPACERS</t>
  </si>
  <si>
    <r>
      <rPr>
        <sz val="9"/>
        <color theme="1"/>
        <rFont val="Calibri"/>
        <family val="2"/>
        <scheme val="minor"/>
      </rPr>
      <t>QUARTER</t>
    </r>
    <r>
      <rPr>
        <sz val="12"/>
        <color theme="1"/>
        <rFont val="Calibri"/>
        <family val="2"/>
        <scheme val="minor"/>
      </rPr>
      <t xml:space="preserve"> BRIX</t>
    </r>
  </si>
  <si>
    <r>
      <t xml:space="preserve">HALF </t>
    </r>
    <r>
      <rPr>
        <sz val="9"/>
        <color theme="1"/>
        <rFont val="Calibri"/>
        <family val="2"/>
        <scheme val="minor"/>
      </rPr>
      <t>HORIZONTAL</t>
    </r>
    <r>
      <rPr>
        <sz val="12"/>
        <color theme="1"/>
        <rFont val="Calibri"/>
        <family val="2"/>
        <scheme val="minor"/>
      </rPr>
      <t xml:space="preserve"> BRIX</t>
    </r>
  </si>
  <si>
    <t>75 MM</t>
  </si>
  <si>
    <t>40 MM</t>
  </si>
  <si>
    <t>20 MM</t>
  </si>
  <si>
    <t xml:space="preserve">                                                    YORKIN ASSOCIATES MOST POPULAR ASSEMBLED JIG-BRIX SECTIONS</t>
  </si>
  <si>
    <t xml:space="preserve">                                                                                           </t>
  </si>
  <si>
    <t>Full Brick</t>
  </si>
  <si>
    <t>Half Vert</t>
  </si>
  <si>
    <t>1/4 Brick</t>
  </si>
  <si>
    <t>Tile Brick</t>
  </si>
  <si>
    <t>20mm Sp</t>
  </si>
  <si>
    <t>Half Hor</t>
  </si>
  <si>
    <t>HALF VERTICAL BRIX</t>
  </si>
  <si>
    <t>NT9 TILE</t>
  </si>
  <si>
    <t xml:space="preserve">Prices for larger chamber up to 2mtrs x 2mtrs on application                                                                                                                                                                                 </t>
  </si>
  <si>
    <t>EX -WORKS PRICES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</si>
</sst>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£&quot;#,##0.00;\-&quot;£&quot;#,##0.00"/>
    <numFmt numFmtId="44" formatCode="_-&quot;£&quot;* #,##0.00_-;\-&quot;£&quot;* #,##0.00_-;_-&quot;£&quot;* &quot;-&quot;??_-;_-@_-"/>
    <numFmt numFmtId="164" formatCode="&quot;£&quot;#,##0.00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quotePrefix="1" applyFont="1"/>
    <xf numFmtId="44" fontId="4" fillId="0" borderId="0" xfId="1" applyFont="1"/>
    <xf numFmtId="44" fontId="3" fillId="0" borderId="0" xfId="1" applyFont="1" applyAlignment="1">
      <alignment wrapText="1"/>
    </xf>
    <xf numFmtId="44" fontId="1" fillId="0" borderId="0" xfId="1" applyFont="1"/>
    <xf numFmtId="44" fontId="0" fillId="0" borderId="0" xfId="1" applyFont="1"/>
    <xf numFmtId="164" fontId="1" fillId="0" borderId="0" xfId="0" applyNumberFormat="1" applyFont="1"/>
    <xf numFmtId="7" fontId="4" fillId="0" borderId="0" xfId="1" applyNumberFormat="1" applyFont="1"/>
    <xf numFmtId="0" fontId="7" fillId="0" borderId="0" xfId="0" applyFont="1"/>
    <xf numFmtId="0" fontId="8" fillId="0" borderId="0" xfId="0" applyFont="1"/>
    <xf numFmtId="0" fontId="9" fillId="0" borderId="0" xfId="0" applyFont="1"/>
    <xf numFmtId="7" fontId="8" fillId="0" borderId="0" xfId="1" applyNumberFormat="1" applyFont="1"/>
    <xf numFmtId="0" fontId="10" fillId="0" borderId="0" xfId="0" applyFont="1"/>
    <xf numFmtId="17" fontId="4" fillId="0" borderId="0" xfId="0" applyNumberFormat="1" applyFont="1" applyAlignment="1">
      <alignment vertical="center"/>
    </xf>
    <xf numFmtId="0" fontId="0" fillId="0" borderId="0" xfId="0"/>
    <xf numFmtId="44" fontId="0" fillId="0" borderId="0" xfId="1" applyFont="1" applyAlignme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3"/>
  <sheetViews>
    <sheetView tabSelected="1" zoomScale="80" zoomScaleNormal="80" workbookViewId="0">
      <selection activeCell="L2" sqref="L2"/>
    </sheetView>
  </sheetViews>
  <sheetFormatPr defaultRowHeight="15" x14ac:dyDescent="0.25"/>
  <cols>
    <col min="1" max="1" width="16.85546875" customWidth="1"/>
    <col min="2" max="2" width="11.140625" customWidth="1"/>
    <col min="3" max="3" width="16" customWidth="1"/>
    <col min="4" max="4" width="10.42578125" customWidth="1"/>
    <col min="5" max="5" width="10.5703125" customWidth="1"/>
    <col min="6" max="6" width="10.28515625" customWidth="1"/>
    <col min="7" max="7" width="8.140625" customWidth="1"/>
    <col min="8" max="8" width="10.28515625" customWidth="1"/>
    <col min="9" max="9" width="9" customWidth="1"/>
    <col min="10" max="10" width="18.7109375" customWidth="1"/>
    <col min="11" max="11" width="10.42578125" customWidth="1"/>
    <col min="12" max="12" width="15.5703125" style="11" customWidth="1"/>
  </cols>
  <sheetData>
    <row r="1" spans="1:19" ht="26.25" customHeight="1" x14ac:dyDescent="0.25">
      <c r="A1" s="5" t="s">
        <v>115</v>
      </c>
      <c r="B1" s="5"/>
      <c r="C1" s="6"/>
      <c r="D1" s="6"/>
      <c r="E1" s="6"/>
      <c r="F1" s="6"/>
      <c r="G1" s="5"/>
      <c r="H1" s="5"/>
      <c r="I1" s="5"/>
      <c r="J1" s="19">
        <v>45017</v>
      </c>
      <c r="K1" s="5"/>
      <c r="L1" s="8"/>
      <c r="M1" s="1"/>
      <c r="N1" s="1"/>
      <c r="O1" s="1"/>
      <c r="P1" s="1"/>
      <c r="Q1" s="1"/>
    </row>
    <row r="2" spans="1:19" ht="47.25" x14ac:dyDescent="0.25">
      <c r="A2" s="2" t="s">
        <v>0</v>
      </c>
      <c r="B2" s="2" t="s">
        <v>1</v>
      </c>
      <c r="C2" s="2" t="s">
        <v>2</v>
      </c>
      <c r="D2" s="3" t="s">
        <v>3</v>
      </c>
      <c r="E2" s="3" t="s">
        <v>111</v>
      </c>
      <c r="F2" s="3" t="s">
        <v>123</v>
      </c>
      <c r="G2" s="3" t="s">
        <v>110</v>
      </c>
      <c r="H2" s="3" t="s">
        <v>4</v>
      </c>
      <c r="I2" s="3" t="s">
        <v>109</v>
      </c>
      <c r="J2" s="3" t="s">
        <v>5</v>
      </c>
      <c r="K2" s="3" t="s">
        <v>6</v>
      </c>
      <c r="L2" s="9" t="s">
        <v>126</v>
      </c>
      <c r="M2" s="1"/>
      <c r="N2" s="1" t="s">
        <v>117</v>
      </c>
      <c r="O2" s="1" t="s">
        <v>122</v>
      </c>
      <c r="P2" s="1" t="s">
        <v>118</v>
      </c>
      <c r="Q2" s="1" t="s">
        <v>119</v>
      </c>
      <c r="R2" s="1" t="s">
        <v>120</v>
      </c>
      <c r="S2" s="1" t="s">
        <v>121</v>
      </c>
    </row>
    <row r="3" spans="1:19" ht="15.75" x14ac:dyDescent="0.25">
      <c r="A3" s="2" t="s">
        <v>7</v>
      </c>
      <c r="B3" s="7" t="s">
        <v>65</v>
      </c>
      <c r="C3" s="1" t="s">
        <v>88</v>
      </c>
      <c r="D3" s="2">
        <v>4</v>
      </c>
      <c r="E3" s="2"/>
      <c r="F3" s="2">
        <v>4</v>
      </c>
      <c r="G3" s="2"/>
      <c r="H3" s="2"/>
      <c r="I3" s="2"/>
      <c r="J3" s="1" t="s">
        <v>62</v>
      </c>
      <c r="K3" s="2" t="s">
        <v>112</v>
      </c>
      <c r="L3" s="13">
        <f>PRODUCT(D3,N3)+PRODUCT(F3,P3)+0.5</f>
        <v>9.42</v>
      </c>
      <c r="M3" s="1"/>
      <c r="N3" s="12">
        <v>1.24</v>
      </c>
      <c r="O3" s="12">
        <v>0.99</v>
      </c>
      <c r="P3" s="12">
        <v>0.99</v>
      </c>
      <c r="Q3" s="12">
        <v>0.97</v>
      </c>
      <c r="R3" s="12">
        <v>0.97</v>
      </c>
      <c r="S3" s="12">
        <v>0.72</v>
      </c>
    </row>
    <row r="4" spans="1:19" ht="15.75" x14ac:dyDescent="0.25">
      <c r="A4" s="2" t="s">
        <v>8</v>
      </c>
      <c r="B4" s="7" t="s">
        <v>65</v>
      </c>
      <c r="C4" s="1" t="s">
        <v>88</v>
      </c>
      <c r="D4" s="2"/>
      <c r="E4" s="2">
        <v>4</v>
      </c>
      <c r="F4" s="2"/>
      <c r="G4" s="2">
        <v>4</v>
      </c>
      <c r="H4" s="2"/>
      <c r="I4" s="2"/>
      <c r="J4" s="1" t="s">
        <v>63</v>
      </c>
      <c r="K4" s="2" t="s">
        <v>113</v>
      </c>
      <c r="L4" s="13">
        <f>PRODUCT(E4,O3)+PRODUCT(G4,Q3)+0.8</f>
        <v>8.64</v>
      </c>
      <c r="M4" s="1"/>
      <c r="N4" s="1"/>
      <c r="O4" s="1"/>
      <c r="P4" s="1"/>
      <c r="Q4" s="1"/>
    </row>
    <row r="5" spans="1:19" ht="15.75" x14ac:dyDescent="0.25">
      <c r="A5" s="2" t="s">
        <v>108</v>
      </c>
      <c r="B5" s="7" t="s">
        <v>65</v>
      </c>
      <c r="C5" s="1" t="s">
        <v>88</v>
      </c>
      <c r="D5" s="2"/>
      <c r="E5" s="2"/>
      <c r="F5" s="2"/>
      <c r="G5" s="2"/>
      <c r="H5" s="2">
        <v>4</v>
      </c>
      <c r="I5" s="2">
        <v>4</v>
      </c>
      <c r="J5" s="1" t="s">
        <v>64</v>
      </c>
      <c r="K5" s="2" t="s">
        <v>114</v>
      </c>
      <c r="L5" s="13">
        <f>PRODUCT(H5,R3)+PRODUCT(I5,S3)+0.7</f>
        <v>7.46</v>
      </c>
      <c r="M5" s="1"/>
      <c r="N5" s="1"/>
      <c r="O5" s="1"/>
      <c r="P5" s="12"/>
      <c r="Q5" s="1"/>
    </row>
    <row r="6" spans="1:19" ht="15.75" x14ac:dyDescent="0.25">
      <c r="A6" s="2"/>
      <c r="B6" s="1"/>
      <c r="C6" s="1"/>
      <c r="D6" s="2"/>
      <c r="E6" s="2"/>
      <c r="F6" s="2"/>
      <c r="G6" s="2"/>
      <c r="H6" s="2"/>
      <c r="I6" s="2"/>
      <c r="J6" s="2"/>
      <c r="K6" s="2"/>
      <c r="L6" s="13"/>
      <c r="M6" s="1"/>
      <c r="N6" s="1"/>
      <c r="O6" s="1"/>
      <c r="P6" s="1"/>
      <c r="Q6" s="1"/>
    </row>
    <row r="7" spans="1:19" ht="15.75" x14ac:dyDescent="0.25">
      <c r="A7" s="2" t="s">
        <v>9</v>
      </c>
      <c r="B7" s="1" t="s">
        <v>66</v>
      </c>
      <c r="C7" s="1" t="s">
        <v>89</v>
      </c>
      <c r="D7" s="2">
        <v>8</v>
      </c>
      <c r="E7" s="2"/>
      <c r="F7" s="2"/>
      <c r="G7" s="2"/>
      <c r="H7" s="2"/>
      <c r="I7" s="2"/>
      <c r="J7" s="1" t="s">
        <v>62</v>
      </c>
      <c r="K7" s="2" t="s">
        <v>112</v>
      </c>
      <c r="L7" s="13">
        <f>PRODUCT(D7,N3)+0.6</f>
        <v>10.52</v>
      </c>
      <c r="M7" s="1"/>
      <c r="N7" s="1"/>
      <c r="O7" s="1"/>
      <c r="P7" s="1"/>
      <c r="Q7" s="1"/>
    </row>
    <row r="8" spans="1:19" ht="15.75" x14ac:dyDescent="0.25">
      <c r="A8" s="2" t="s">
        <v>10</v>
      </c>
      <c r="B8" s="1" t="s">
        <v>66</v>
      </c>
      <c r="C8" s="1" t="s">
        <v>89</v>
      </c>
      <c r="D8" s="2"/>
      <c r="E8" s="2">
        <v>8</v>
      </c>
      <c r="F8" s="2"/>
      <c r="G8" s="2"/>
      <c r="H8" s="2"/>
      <c r="I8" s="2"/>
      <c r="J8" s="1" t="s">
        <v>63</v>
      </c>
      <c r="K8" s="2" t="s">
        <v>113</v>
      </c>
      <c r="L8" s="13">
        <f>PRODUCT(E8,O3)+0.6</f>
        <v>8.52</v>
      </c>
      <c r="M8" s="1"/>
      <c r="N8" s="1"/>
      <c r="O8" s="1"/>
      <c r="P8" s="1"/>
      <c r="Q8" s="1"/>
    </row>
    <row r="9" spans="1:19" ht="15.75" x14ac:dyDescent="0.25">
      <c r="A9" s="2" t="s">
        <v>14</v>
      </c>
      <c r="B9" s="1" t="s">
        <v>66</v>
      </c>
      <c r="C9" s="1" t="s">
        <v>89</v>
      </c>
      <c r="D9" s="2"/>
      <c r="E9" s="2"/>
      <c r="F9" s="2"/>
      <c r="G9" s="2"/>
      <c r="H9" s="2">
        <v>8</v>
      </c>
      <c r="I9" s="2"/>
      <c r="J9" s="1" t="s">
        <v>64</v>
      </c>
      <c r="K9" s="2" t="s">
        <v>114</v>
      </c>
      <c r="L9" s="13">
        <f>PRODUCT(H9,R3)+0.6</f>
        <v>8.36</v>
      </c>
      <c r="M9" s="1"/>
      <c r="N9" s="1"/>
      <c r="O9" s="1"/>
      <c r="P9" s="1"/>
      <c r="Q9" s="1"/>
    </row>
    <row r="10" spans="1:19" ht="15.75" x14ac:dyDescent="0.25">
      <c r="A10" s="2"/>
      <c r="B10" s="1"/>
      <c r="C10" s="1"/>
      <c r="D10" s="2"/>
      <c r="E10" s="2"/>
      <c r="F10" s="2"/>
      <c r="G10" s="2"/>
      <c r="H10" s="2"/>
      <c r="I10" s="2"/>
      <c r="J10" s="2"/>
      <c r="K10" s="2"/>
      <c r="L10" s="13"/>
      <c r="M10" s="1"/>
      <c r="N10" s="1" t="s">
        <v>116</v>
      </c>
      <c r="O10" s="1"/>
      <c r="P10" s="1"/>
      <c r="Q10" s="1"/>
    </row>
    <row r="11" spans="1:19" ht="15.75" x14ac:dyDescent="0.25">
      <c r="A11" s="2" t="s">
        <v>11</v>
      </c>
      <c r="B11" s="1" t="s">
        <v>67</v>
      </c>
      <c r="C11" s="1" t="s">
        <v>90</v>
      </c>
      <c r="D11" s="2">
        <v>8</v>
      </c>
      <c r="E11" s="2"/>
      <c r="F11" s="2">
        <v>2</v>
      </c>
      <c r="G11" s="2"/>
      <c r="H11" s="2"/>
      <c r="I11" s="2"/>
      <c r="J11" s="1" t="s">
        <v>62</v>
      </c>
      <c r="K11" s="2" t="s">
        <v>112</v>
      </c>
      <c r="L11" s="13">
        <f>PRODUCT(D11,N3)+PRODUCT(F11,P3)+0.65</f>
        <v>12.55</v>
      </c>
      <c r="M11" s="1"/>
      <c r="N11" s="1"/>
      <c r="O11" s="1"/>
      <c r="P11" s="1"/>
      <c r="Q11" s="1"/>
    </row>
    <row r="12" spans="1:19" ht="15.75" x14ac:dyDescent="0.25">
      <c r="A12" s="2" t="s">
        <v>12</v>
      </c>
      <c r="B12" s="1" t="s">
        <v>67</v>
      </c>
      <c r="C12" s="1" t="s">
        <v>90</v>
      </c>
      <c r="D12" s="2"/>
      <c r="E12" s="2">
        <v>8</v>
      </c>
      <c r="F12" s="2"/>
      <c r="G12" s="2">
        <v>2</v>
      </c>
      <c r="H12" s="2"/>
      <c r="I12" s="2"/>
      <c r="J12" s="1" t="s">
        <v>63</v>
      </c>
      <c r="K12" s="2" t="s">
        <v>113</v>
      </c>
      <c r="L12" s="13">
        <f>PRODUCT(E12,O3)+PRODUCT(G12,Q3)+0.65</f>
        <v>10.51</v>
      </c>
      <c r="M12" s="1"/>
      <c r="N12" s="1"/>
      <c r="O12" s="1"/>
      <c r="P12" s="1"/>
      <c r="Q12" s="1"/>
    </row>
    <row r="13" spans="1:19" ht="15.75" x14ac:dyDescent="0.25">
      <c r="A13" s="2" t="s">
        <v>13</v>
      </c>
      <c r="B13" s="1" t="s">
        <v>67</v>
      </c>
      <c r="C13" s="1" t="s">
        <v>90</v>
      </c>
      <c r="D13" s="2"/>
      <c r="E13" s="2"/>
      <c r="F13" s="2"/>
      <c r="G13" s="2"/>
      <c r="H13" s="2">
        <v>8</v>
      </c>
      <c r="I13" s="2">
        <v>2</v>
      </c>
      <c r="J13" s="1" t="s">
        <v>64</v>
      </c>
      <c r="K13" s="2" t="s">
        <v>114</v>
      </c>
      <c r="L13" s="13">
        <f>PRODUCT(H13,R3)+PRODUCT(I13,S3)+0.65</f>
        <v>9.85</v>
      </c>
      <c r="M13" s="1"/>
      <c r="N13" s="1"/>
      <c r="O13" s="1"/>
      <c r="P13" s="1"/>
      <c r="Q13" s="1"/>
    </row>
    <row r="14" spans="1:19" ht="15.75" x14ac:dyDescent="0.25">
      <c r="A14" s="2"/>
      <c r="B14" s="1"/>
      <c r="C14" s="1"/>
      <c r="D14" s="2"/>
      <c r="E14" s="2"/>
      <c r="F14" s="2"/>
      <c r="G14" s="2"/>
      <c r="H14" s="2"/>
      <c r="I14" s="2"/>
      <c r="J14" s="2"/>
      <c r="K14" s="2"/>
      <c r="L14" s="13"/>
      <c r="M14" s="1"/>
      <c r="N14" s="1"/>
      <c r="O14" s="1"/>
      <c r="P14" s="1"/>
      <c r="Q14" s="1"/>
    </row>
    <row r="15" spans="1:19" ht="15.75" x14ac:dyDescent="0.25">
      <c r="A15" s="15" t="s">
        <v>18</v>
      </c>
      <c r="B15" s="16" t="s">
        <v>68</v>
      </c>
      <c r="C15" s="16" t="s">
        <v>91</v>
      </c>
      <c r="D15" s="15">
        <v>10</v>
      </c>
      <c r="E15" s="15"/>
      <c r="F15" s="15"/>
      <c r="G15" s="15"/>
      <c r="H15" s="15"/>
      <c r="I15" s="15"/>
      <c r="J15" s="16" t="s">
        <v>62</v>
      </c>
      <c r="K15" s="15" t="s">
        <v>112</v>
      </c>
      <c r="L15" s="17">
        <f>PRODUCT(D15,N3)+0.7</f>
        <v>13.1</v>
      </c>
      <c r="M15" s="1"/>
      <c r="N15" s="1"/>
      <c r="O15" s="1"/>
      <c r="P15" s="1"/>
      <c r="Q15" s="1"/>
    </row>
    <row r="16" spans="1:19" ht="15.75" x14ac:dyDescent="0.25">
      <c r="A16" s="15" t="s">
        <v>15</v>
      </c>
      <c r="B16" s="16" t="s">
        <v>68</v>
      </c>
      <c r="C16" s="16" t="s">
        <v>91</v>
      </c>
      <c r="D16" s="15"/>
      <c r="E16" s="15">
        <v>10</v>
      </c>
      <c r="F16" s="15"/>
      <c r="G16" s="15"/>
      <c r="H16" s="15"/>
      <c r="I16" s="15"/>
      <c r="J16" s="16" t="s">
        <v>63</v>
      </c>
      <c r="K16" s="15" t="s">
        <v>113</v>
      </c>
      <c r="L16" s="17">
        <f>PRODUCT(E16,O3)+0.7</f>
        <v>10.6</v>
      </c>
      <c r="M16" s="1"/>
      <c r="N16" s="1"/>
      <c r="O16" s="1"/>
      <c r="P16" s="1"/>
      <c r="Q16" s="1"/>
    </row>
    <row r="17" spans="1:17" ht="15.75" x14ac:dyDescent="0.25">
      <c r="A17" s="15" t="s">
        <v>16</v>
      </c>
      <c r="B17" s="16" t="s">
        <v>68</v>
      </c>
      <c r="C17" s="16" t="s">
        <v>91</v>
      </c>
      <c r="D17" s="15"/>
      <c r="E17" s="15"/>
      <c r="F17" s="15"/>
      <c r="G17" s="15"/>
      <c r="H17" s="15">
        <v>10</v>
      </c>
      <c r="I17" s="15"/>
      <c r="J17" s="16" t="s">
        <v>64</v>
      </c>
      <c r="K17" s="15" t="s">
        <v>114</v>
      </c>
      <c r="L17" s="17">
        <f>PRODUCT(H17,R3)+0.7</f>
        <v>10.399999999999999</v>
      </c>
      <c r="M17" s="1"/>
      <c r="N17" s="1"/>
      <c r="O17" s="1"/>
      <c r="P17" s="1"/>
      <c r="Q17" s="1"/>
    </row>
    <row r="18" spans="1:17" ht="15.75" x14ac:dyDescent="0.25">
      <c r="A18" s="2"/>
      <c r="B18" s="1"/>
      <c r="C18" s="1"/>
      <c r="D18" s="2"/>
      <c r="E18" s="2"/>
      <c r="F18" s="2"/>
      <c r="G18" s="2"/>
      <c r="H18" s="2"/>
      <c r="I18" s="2"/>
      <c r="J18" s="2"/>
      <c r="K18" s="2"/>
      <c r="L18" s="13"/>
      <c r="M18" s="1"/>
      <c r="N18" s="1"/>
      <c r="O18" s="1"/>
      <c r="P18" s="1"/>
      <c r="Q18" s="1"/>
    </row>
    <row r="19" spans="1:17" ht="15.75" x14ac:dyDescent="0.25">
      <c r="A19" s="2" t="s">
        <v>17</v>
      </c>
      <c r="B19" s="1" t="s">
        <v>69</v>
      </c>
      <c r="C19" s="1" t="s">
        <v>92</v>
      </c>
      <c r="D19" s="2">
        <v>10</v>
      </c>
      <c r="E19" s="2"/>
      <c r="F19" s="2">
        <v>2</v>
      </c>
      <c r="G19" s="2"/>
      <c r="H19" s="2"/>
      <c r="I19" s="2"/>
      <c r="J19" s="1" t="s">
        <v>62</v>
      </c>
      <c r="K19" s="2" t="s">
        <v>112</v>
      </c>
      <c r="L19" s="13">
        <f>PRODUCT(D19,N3)+PRODUCT(F19,P3)+0.75</f>
        <v>15.13</v>
      </c>
      <c r="M19" s="1"/>
      <c r="N19" s="1"/>
      <c r="O19" s="1"/>
      <c r="P19" s="1"/>
      <c r="Q19" s="1"/>
    </row>
    <row r="20" spans="1:17" ht="15.75" x14ac:dyDescent="0.25">
      <c r="A20" s="2" t="s">
        <v>19</v>
      </c>
      <c r="B20" s="1" t="s">
        <v>69</v>
      </c>
      <c r="C20" s="1" t="s">
        <v>92</v>
      </c>
      <c r="D20" s="2"/>
      <c r="E20" s="2">
        <v>10</v>
      </c>
      <c r="F20" s="2"/>
      <c r="G20" s="2">
        <v>2</v>
      </c>
      <c r="H20" s="2"/>
      <c r="I20" s="2"/>
      <c r="J20" s="1" t="s">
        <v>63</v>
      </c>
      <c r="K20" s="2" t="s">
        <v>113</v>
      </c>
      <c r="L20" s="13">
        <f>PRODUCT(E20,O3)+PRODUCT(G20,Q3)+0.75</f>
        <v>12.59</v>
      </c>
      <c r="M20" s="1"/>
      <c r="N20" s="1"/>
      <c r="O20" s="1"/>
      <c r="P20" s="1"/>
      <c r="Q20" s="1"/>
    </row>
    <row r="21" spans="1:17" ht="15.75" x14ac:dyDescent="0.25">
      <c r="A21" s="2" t="s">
        <v>20</v>
      </c>
      <c r="B21" s="1" t="s">
        <v>69</v>
      </c>
      <c r="C21" s="1" t="s">
        <v>92</v>
      </c>
      <c r="D21" s="2"/>
      <c r="E21" s="2"/>
      <c r="F21" s="2"/>
      <c r="G21" s="2"/>
      <c r="H21" s="2">
        <v>10</v>
      </c>
      <c r="I21" s="2">
        <v>2</v>
      </c>
      <c r="J21" s="1" t="s">
        <v>64</v>
      </c>
      <c r="K21" s="2" t="s">
        <v>114</v>
      </c>
      <c r="L21" s="13">
        <f>PRODUCT(H21,R3)+PRODUCT(I21,S3)+0.75</f>
        <v>11.889999999999999</v>
      </c>
      <c r="M21" s="1"/>
      <c r="N21" s="1"/>
      <c r="O21" s="1"/>
      <c r="P21" s="1"/>
      <c r="Q21" s="1"/>
    </row>
    <row r="22" spans="1:17" ht="15.75" x14ac:dyDescent="0.25">
      <c r="A22" s="2"/>
      <c r="B22" s="1"/>
      <c r="C22" s="1"/>
      <c r="D22" s="2"/>
      <c r="E22" s="2"/>
      <c r="F22" s="2"/>
      <c r="G22" s="2"/>
      <c r="H22" s="2"/>
      <c r="I22" s="2"/>
      <c r="J22" s="2"/>
      <c r="K22" s="2"/>
      <c r="L22" s="13"/>
      <c r="M22" s="1"/>
      <c r="N22" s="1"/>
      <c r="O22" s="1"/>
      <c r="P22" s="1"/>
      <c r="Q22" s="1"/>
    </row>
    <row r="23" spans="1:17" ht="15.75" x14ac:dyDescent="0.25">
      <c r="A23" s="2" t="s">
        <v>21</v>
      </c>
      <c r="B23" s="1" t="s">
        <v>70</v>
      </c>
      <c r="C23" s="1" t="s">
        <v>93</v>
      </c>
      <c r="D23" s="2">
        <v>8</v>
      </c>
      <c r="E23" s="2"/>
      <c r="F23" s="2">
        <v>4</v>
      </c>
      <c r="G23" s="2"/>
      <c r="H23" s="2"/>
      <c r="I23" s="2"/>
      <c r="J23" s="1" t="s">
        <v>62</v>
      </c>
      <c r="K23" s="2" t="s">
        <v>112</v>
      </c>
      <c r="L23" s="13">
        <f>PRODUCT(D23,N3)+PRODUCT(F23,P3)+0.75</f>
        <v>14.629999999999999</v>
      </c>
      <c r="M23" s="1"/>
      <c r="N23" s="1"/>
      <c r="O23" s="1"/>
      <c r="P23" s="1"/>
      <c r="Q23" s="1"/>
    </row>
    <row r="24" spans="1:17" ht="15.75" x14ac:dyDescent="0.25">
      <c r="A24" s="2" t="s">
        <v>22</v>
      </c>
      <c r="B24" s="1" t="s">
        <v>70</v>
      </c>
      <c r="C24" s="1" t="s">
        <v>93</v>
      </c>
      <c r="D24" s="2"/>
      <c r="E24" s="2">
        <v>8</v>
      </c>
      <c r="F24" s="2"/>
      <c r="G24" s="2">
        <v>4</v>
      </c>
      <c r="H24" s="2"/>
      <c r="I24" s="2"/>
      <c r="J24" s="1" t="s">
        <v>63</v>
      </c>
      <c r="K24" s="2" t="s">
        <v>113</v>
      </c>
      <c r="L24" s="13">
        <f>PRODUCT(E24,O3)+PRODUCT(G24,Q3)+0.85</f>
        <v>12.65</v>
      </c>
      <c r="M24" s="1"/>
      <c r="N24" s="1"/>
      <c r="O24" s="1"/>
      <c r="P24" s="1"/>
      <c r="Q24" s="1"/>
    </row>
    <row r="25" spans="1:17" ht="15.75" x14ac:dyDescent="0.25">
      <c r="A25" s="2" t="s">
        <v>73</v>
      </c>
      <c r="B25" s="1" t="s">
        <v>70</v>
      </c>
      <c r="C25" s="1" t="s">
        <v>93</v>
      </c>
      <c r="D25" s="2"/>
      <c r="E25" s="2"/>
      <c r="F25" s="2"/>
      <c r="G25" s="2"/>
      <c r="H25" s="2">
        <v>8</v>
      </c>
      <c r="I25" s="2">
        <v>4</v>
      </c>
      <c r="J25" s="1" t="s">
        <v>64</v>
      </c>
      <c r="K25" s="2" t="s">
        <v>114</v>
      </c>
      <c r="L25" s="13">
        <f>PRODUCT(H25,R3)+PRODUCT(I25,S3)+0.85</f>
        <v>11.49</v>
      </c>
      <c r="M25" s="1"/>
      <c r="N25" s="1"/>
      <c r="O25" s="1"/>
      <c r="P25" s="1"/>
      <c r="Q25" s="1"/>
    </row>
    <row r="26" spans="1:17" ht="15.75" x14ac:dyDescent="0.25">
      <c r="A26" s="2"/>
      <c r="B26" s="1"/>
      <c r="C26" s="1"/>
      <c r="D26" s="2"/>
      <c r="E26" s="2"/>
      <c r="F26" s="2"/>
      <c r="G26" s="2"/>
      <c r="H26" s="2"/>
      <c r="I26" s="2"/>
      <c r="J26" s="2"/>
      <c r="K26" s="2"/>
      <c r="L26" s="13"/>
      <c r="M26" s="1"/>
      <c r="N26" s="1"/>
      <c r="O26" s="1"/>
      <c r="P26" s="1"/>
      <c r="Q26" s="1"/>
    </row>
    <row r="27" spans="1:17" ht="15.75" x14ac:dyDescent="0.25">
      <c r="A27" s="15" t="s">
        <v>23</v>
      </c>
      <c r="B27" s="16" t="s">
        <v>71</v>
      </c>
      <c r="C27" s="16" t="s">
        <v>94</v>
      </c>
      <c r="D27" s="15">
        <v>10</v>
      </c>
      <c r="E27" s="15"/>
      <c r="F27" s="15">
        <v>2</v>
      </c>
      <c r="G27" s="15"/>
      <c r="H27" s="15"/>
      <c r="I27" s="15"/>
      <c r="J27" s="16" t="s">
        <v>62</v>
      </c>
      <c r="K27" s="15" t="s">
        <v>112</v>
      </c>
      <c r="L27" s="17">
        <f>PRODUCT(D27,N3)+PRODUCT(F27,P3)+0.75</f>
        <v>15.13</v>
      </c>
      <c r="M27" s="1"/>
      <c r="N27" s="1"/>
      <c r="O27" s="1"/>
      <c r="P27" s="1"/>
      <c r="Q27" s="1"/>
    </row>
    <row r="28" spans="1:17" ht="15.75" x14ac:dyDescent="0.25">
      <c r="A28" s="2" t="s">
        <v>24</v>
      </c>
      <c r="B28" s="1" t="s">
        <v>71</v>
      </c>
      <c r="C28" s="1" t="s">
        <v>94</v>
      </c>
      <c r="D28" s="2"/>
      <c r="E28" s="2">
        <v>10</v>
      </c>
      <c r="F28" s="2"/>
      <c r="G28" s="2">
        <v>2</v>
      </c>
      <c r="H28" s="2"/>
      <c r="I28" s="2"/>
      <c r="J28" s="1" t="s">
        <v>63</v>
      </c>
      <c r="K28" s="2" t="s">
        <v>113</v>
      </c>
      <c r="L28" s="13">
        <f>PRODUCT(E28,O3)+PRODUCT(G28,Q3)+0.75</f>
        <v>12.59</v>
      </c>
      <c r="M28" s="1"/>
      <c r="N28" s="1"/>
      <c r="O28" s="1"/>
      <c r="P28" s="1"/>
      <c r="Q28" s="1"/>
    </row>
    <row r="29" spans="1:17" ht="15.75" x14ac:dyDescent="0.25">
      <c r="A29" s="2" t="s">
        <v>72</v>
      </c>
      <c r="B29" s="1" t="s">
        <v>71</v>
      </c>
      <c r="C29" s="1" t="s">
        <v>94</v>
      </c>
      <c r="D29" s="2"/>
      <c r="E29" s="2"/>
      <c r="F29" s="2"/>
      <c r="G29" s="2"/>
      <c r="H29" s="2">
        <v>10</v>
      </c>
      <c r="I29" s="2">
        <v>2</v>
      </c>
      <c r="J29" s="1" t="s">
        <v>64</v>
      </c>
      <c r="K29" s="2" t="s">
        <v>114</v>
      </c>
      <c r="L29" s="13">
        <f>PRODUCT(H29,R3)+PRODUCT(I29,S3)+0.75</f>
        <v>11.889999999999999</v>
      </c>
      <c r="M29" s="1"/>
      <c r="N29" s="1"/>
      <c r="O29" s="1"/>
      <c r="P29" s="1"/>
      <c r="Q29" s="1"/>
    </row>
    <row r="30" spans="1:17" ht="15.75" x14ac:dyDescent="0.25">
      <c r="A30" s="2"/>
      <c r="B30" s="1"/>
      <c r="C30" s="1"/>
      <c r="D30" s="2"/>
      <c r="E30" s="2"/>
      <c r="F30" s="2"/>
      <c r="G30" s="2"/>
      <c r="H30" s="2"/>
      <c r="I30" s="2"/>
      <c r="J30" s="2"/>
      <c r="K30" s="2"/>
      <c r="L30" s="13"/>
      <c r="M30" s="1"/>
      <c r="N30" s="1"/>
      <c r="O30" s="1"/>
      <c r="P30" s="1"/>
      <c r="Q30" s="1"/>
    </row>
    <row r="31" spans="1:17" ht="15.75" x14ac:dyDescent="0.25">
      <c r="A31" s="2" t="s">
        <v>25</v>
      </c>
      <c r="B31" s="1" t="s">
        <v>75</v>
      </c>
      <c r="C31" s="1" t="s">
        <v>95</v>
      </c>
      <c r="D31" s="2">
        <v>10</v>
      </c>
      <c r="E31" s="2"/>
      <c r="F31" s="2">
        <v>4</v>
      </c>
      <c r="G31" s="2"/>
      <c r="H31" s="2"/>
      <c r="I31" s="2"/>
      <c r="J31" s="1" t="s">
        <v>62</v>
      </c>
      <c r="K31" s="2" t="s">
        <v>112</v>
      </c>
      <c r="L31" s="13">
        <f>PRODUCT(D31,N35)+PRODUCT(F31,O35)+0.85</f>
        <v>17.21</v>
      </c>
      <c r="M31" s="1"/>
      <c r="N31" s="1"/>
      <c r="O31" s="1"/>
      <c r="P31" s="1"/>
      <c r="Q31" s="1"/>
    </row>
    <row r="32" spans="1:17" ht="15.75" x14ac:dyDescent="0.25">
      <c r="A32" s="2" t="s">
        <v>26</v>
      </c>
      <c r="B32" s="1" t="s">
        <v>75</v>
      </c>
      <c r="C32" s="1" t="s">
        <v>95</v>
      </c>
      <c r="D32" s="2"/>
      <c r="E32" s="2">
        <v>10</v>
      </c>
      <c r="F32" s="2"/>
      <c r="G32" s="2">
        <v>4</v>
      </c>
      <c r="H32" s="2"/>
      <c r="I32" s="2"/>
      <c r="J32" s="1" t="s">
        <v>63</v>
      </c>
      <c r="K32" s="2" t="s">
        <v>113</v>
      </c>
      <c r="L32" s="13">
        <f>PRODUCT(E32,O35)+PRODUCT(G32,Q35)+0.75</f>
        <v>14.530000000000001</v>
      </c>
      <c r="M32" s="1"/>
      <c r="N32" s="1"/>
      <c r="O32" s="1"/>
      <c r="P32" s="1"/>
      <c r="Q32" s="1"/>
    </row>
    <row r="33" spans="1:19" ht="15.75" x14ac:dyDescent="0.25">
      <c r="A33" s="2" t="s">
        <v>74</v>
      </c>
      <c r="B33" s="1" t="s">
        <v>75</v>
      </c>
      <c r="C33" s="1" t="s">
        <v>95</v>
      </c>
      <c r="D33" s="2"/>
      <c r="E33" s="2"/>
      <c r="F33" s="2"/>
      <c r="G33" s="2"/>
      <c r="H33" s="2">
        <v>10</v>
      </c>
      <c r="I33" s="2">
        <v>4</v>
      </c>
      <c r="J33" s="1" t="s">
        <v>64</v>
      </c>
      <c r="K33" s="2" t="s">
        <v>114</v>
      </c>
      <c r="L33" s="13">
        <f>PRODUCT(H33,R35)+PRODUCT(I33,S35)+0.75</f>
        <v>13.329999999999998</v>
      </c>
      <c r="M33" s="1"/>
      <c r="N33" s="1"/>
      <c r="O33" s="1"/>
      <c r="P33" s="1"/>
      <c r="Q33" s="1"/>
    </row>
    <row r="34" spans="1:19" ht="15.75" x14ac:dyDescent="0.25">
      <c r="A34" s="2"/>
      <c r="B34" s="1"/>
      <c r="C34" s="1"/>
      <c r="D34" s="2"/>
      <c r="E34" s="2"/>
      <c r="F34" s="2"/>
      <c r="G34" s="2"/>
      <c r="H34" s="2"/>
      <c r="I34" s="2"/>
      <c r="J34" s="2"/>
      <c r="K34" s="2"/>
      <c r="L34" s="13"/>
      <c r="N34" s="1" t="s">
        <v>117</v>
      </c>
      <c r="O34" s="1" t="s">
        <v>122</v>
      </c>
      <c r="P34" s="1" t="s">
        <v>118</v>
      </c>
      <c r="Q34" s="1" t="s">
        <v>119</v>
      </c>
      <c r="R34" s="1" t="s">
        <v>120</v>
      </c>
      <c r="S34" s="1" t="s">
        <v>121</v>
      </c>
    </row>
    <row r="35" spans="1:19" ht="15.75" x14ac:dyDescent="0.25">
      <c r="A35" s="2" t="s">
        <v>27</v>
      </c>
      <c r="B35" s="1" t="s">
        <v>76</v>
      </c>
      <c r="C35" s="1" t="s">
        <v>96</v>
      </c>
      <c r="D35" s="2">
        <v>12</v>
      </c>
      <c r="E35" s="2"/>
      <c r="F35" s="2">
        <v>2</v>
      </c>
      <c r="G35" s="2"/>
      <c r="H35" s="2"/>
      <c r="I35" s="2"/>
      <c r="J35" s="1" t="s">
        <v>62</v>
      </c>
      <c r="K35" s="2" t="s">
        <v>112</v>
      </c>
      <c r="L35" s="13">
        <f>PRODUCT(D35,N35)+PRODUCT(F35,P35)+0.85</f>
        <v>17.71</v>
      </c>
      <c r="N35" s="12">
        <v>1.24</v>
      </c>
      <c r="O35" s="12">
        <v>0.99</v>
      </c>
      <c r="P35" s="12">
        <v>0.99</v>
      </c>
      <c r="Q35" s="12">
        <v>0.97</v>
      </c>
      <c r="R35" s="12">
        <v>0.97</v>
      </c>
      <c r="S35" s="12">
        <v>0.72</v>
      </c>
    </row>
    <row r="36" spans="1:19" ht="15.75" x14ac:dyDescent="0.25">
      <c r="A36" s="2" t="s">
        <v>28</v>
      </c>
      <c r="B36" s="1" t="s">
        <v>76</v>
      </c>
      <c r="C36" s="1" t="s">
        <v>96</v>
      </c>
      <c r="D36" s="2"/>
      <c r="E36" s="2">
        <v>12</v>
      </c>
      <c r="F36" s="2"/>
      <c r="G36" s="2">
        <v>2</v>
      </c>
      <c r="H36" s="2"/>
      <c r="I36" s="2"/>
      <c r="J36" s="1" t="s">
        <v>63</v>
      </c>
      <c r="K36" s="2" t="s">
        <v>113</v>
      </c>
      <c r="L36" s="13">
        <f>PRODUCT(E36,O35)+PRODUCT(G36,Q35)+0.8</f>
        <v>14.62</v>
      </c>
    </row>
    <row r="37" spans="1:19" ht="15.75" x14ac:dyDescent="0.25">
      <c r="A37" s="2" t="s">
        <v>29</v>
      </c>
      <c r="B37" s="1" t="s">
        <v>76</v>
      </c>
      <c r="C37" s="1" t="s">
        <v>96</v>
      </c>
      <c r="D37" s="2"/>
      <c r="E37" s="2"/>
      <c r="F37" s="2"/>
      <c r="G37" s="2"/>
      <c r="H37" s="2">
        <v>12</v>
      </c>
      <c r="I37" s="2">
        <v>2</v>
      </c>
      <c r="J37" s="1" t="s">
        <v>64</v>
      </c>
      <c r="K37" s="2" t="s">
        <v>114</v>
      </c>
      <c r="L37" s="13">
        <f>PRODUCT(H37,R35)+PRODUCT(I37,S35)+0.8</f>
        <v>13.88</v>
      </c>
    </row>
    <row r="38" spans="1:19" ht="15.75" x14ac:dyDescent="0.25">
      <c r="A38" s="2"/>
      <c r="B38" s="1"/>
      <c r="C38" s="1"/>
      <c r="D38" s="2"/>
      <c r="E38" s="2"/>
      <c r="F38" s="2"/>
      <c r="G38" s="2"/>
      <c r="H38" s="2"/>
      <c r="I38" s="2"/>
      <c r="J38" s="2"/>
      <c r="K38" s="2"/>
      <c r="L38" s="13"/>
    </row>
    <row r="39" spans="1:19" ht="15.75" x14ac:dyDescent="0.25">
      <c r="A39" s="2" t="s">
        <v>30</v>
      </c>
      <c r="B39" s="1" t="s">
        <v>77</v>
      </c>
      <c r="C39" s="1" t="s">
        <v>97</v>
      </c>
      <c r="D39" s="2">
        <v>12</v>
      </c>
      <c r="E39" s="2"/>
      <c r="F39" s="2">
        <v>4</v>
      </c>
      <c r="G39" s="2"/>
      <c r="H39" s="2"/>
      <c r="I39" s="2"/>
      <c r="J39" s="1" t="s">
        <v>62</v>
      </c>
      <c r="K39" s="2" t="s">
        <v>112</v>
      </c>
      <c r="L39" s="13">
        <f>PRODUCT(D39,N35)+PRODUCT(F39,P35)+0.9</f>
        <v>19.739999999999998</v>
      </c>
    </row>
    <row r="40" spans="1:19" ht="15.75" x14ac:dyDescent="0.25">
      <c r="A40" s="2" t="s">
        <v>31</v>
      </c>
      <c r="B40" s="1" t="s">
        <v>77</v>
      </c>
      <c r="C40" s="1" t="s">
        <v>97</v>
      </c>
      <c r="D40" s="2"/>
      <c r="E40" s="2">
        <v>12</v>
      </c>
      <c r="F40" s="2"/>
      <c r="G40" s="2">
        <v>4</v>
      </c>
      <c r="H40" s="2"/>
      <c r="I40" s="2"/>
      <c r="J40" s="1" t="s">
        <v>63</v>
      </c>
      <c r="K40" s="2" t="s">
        <v>113</v>
      </c>
      <c r="L40" s="13">
        <f>PRODUCT(E40,O35)+PRODUCT(G40,Q35)+0.8</f>
        <v>16.559999999999999</v>
      </c>
      <c r="M40" s="1"/>
      <c r="N40" s="1"/>
      <c r="O40" s="1"/>
      <c r="P40" s="1"/>
      <c r="Q40" s="1"/>
    </row>
    <row r="41" spans="1:19" ht="15.75" x14ac:dyDescent="0.25">
      <c r="A41" s="2" t="s">
        <v>124</v>
      </c>
      <c r="B41" s="1" t="s">
        <v>77</v>
      </c>
      <c r="C41" s="1" t="s">
        <v>97</v>
      </c>
      <c r="D41" s="2"/>
      <c r="E41" s="2"/>
      <c r="F41" s="2"/>
      <c r="G41" s="2"/>
      <c r="H41" s="2">
        <v>12</v>
      </c>
      <c r="I41" s="2">
        <v>4</v>
      </c>
      <c r="J41" s="1" t="s">
        <v>64</v>
      </c>
      <c r="K41" s="2" t="s">
        <v>114</v>
      </c>
      <c r="L41" s="13">
        <f>PRODUCT(H41,R35)+PRODUCT(I41,S35)+0.8</f>
        <v>15.32</v>
      </c>
      <c r="M41" s="1"/>
      <c r="N41" s="1"/>
      <c r="O41" s="1"/>
      <c r="P41" s="1"/>
      <c r="Q41" s="1"/>
    </row>
    <row r="42" spans="1:19" ht="15.75" x14ac:dyDescent="0.25">
      <c r="A42" s="2"/>
      <c r="B42" s="1"/>
      <c r="C42" s="1"/>
      <c r="D42" s="2"/>
      <c r="E42" s="2"/>
      <c r="F42" s="2"/>
      <c r="G42" s="2"/>
      <c r="H42" s="2"/>
      <c r="I42" s="2"/>
      <c r="J42" s="2"/>
      <c r="K42" s="2"/>
      <c r="L42" s="13"/>
      <c r="M42" s="1"/>
      <c r="N42" s="1"/>
      <c r="O42" s="1"/>
      <c r="P42" s="1"/>
      <c r="Q42" s="1"/>
    </row>
    <row r="43" spans="1:19" ht="15.75" x14ac:dyDescent="0.25">
      <c r="A43" s="2" t="s">
        <v>32</v>
      </c>
      <c r="B43" s="1" t="s">
        <v>78</v>
      </c>
      <c r="C43" s="1" t="s">
        <v>98</v>
      </c>
      <c r="D43" s="2">
        <v>12</v>
      </c>
      <c r="E43" s="2"/>
      <c r="F43" s="2"/>
      <c r="G43" s="2"/>
      <c r="H43" s="2"/>
      <c r="I43" s="2"/>
      <c r="J43" s="1" t="s">
        <v>62</v>
      </c>
      <c r="K43" s="2" t="s">
        <v>112</v>
      </c>
      <c r="L43" s="13">
        <f>PRODUCT(D43,N35)+0.8</f>
        <v>15.68</v>
      </c>
      <c r="M43" s="1"/>
      <c r="N43" s="1"/>
      <c r="O43" s="1"/>
      <c r="P43" s="1"/>
      <c r="Q43" s="1"/>
    </row>
    <row r="44" spans="1:19" ht="15.75" x14ac:dyDescent="0.25">
      <c r="A44" s="2" t="s">
        <v>33</v>
      </c>
      <c r="B44" s="1" t="s">
        <v>78</v>
      </c>
      <c r="C44" s="1" t="s">
        <v>98</v>
      </c>
      <c r="D44" s="2"/>
      <c r="E44" s="2">
        <v>12</v>
      </c>
      <c r="F44" s="2"/>
      <c r="G44" s="2"/>
      <c r="H44" s="2"/>
      <c r="I44" s="2"/>
      <c r="J44" s="1" t="s">
        <v>63</v>
      </c>
      <c r="K44" s="2" t="s">
        <v>113</v>
      </c>
      <c r="L44" s="13">
        <f>PRODUCT(E44,O35)+0.8</f>
        <v>12.68</v>
      </c>
      <c r="M44" s="1"/>
      <c r="N44" s="1"/>
      <c r="O44" s="1"/>
      <c r="P44" s="1"/>
      <c r="Q44" s="1"/>
    </row>
    <row r="45" spans="1:19" ht="15.75" x14ac:dyDescent="0.25">
      <c r="A45" s="2" t="s">
        <v>34</v>
      </c>
      <c r="B45" s="1" t="s">
        <v>78</v>
      </c>
      <c r="C45" s="1" t="s">
        <v>98</v>
      </c>
      <c r="D45" s="2"/>
      <c r="E45" s="2"/>
      <c r="F45" s="2"/>
      <c r="G45" s="2"/>
      <c r="H45" s="2">
        <v>12</v>
      </c>
      <c r="I45" s="2"/>
      <c r="J45" s="1" t="s">
        <v>64</v>
      </c>
      <c r="K45" s="2" t="s">
        <v>114</v>
      </c>
      <c r="L45" s="13">
        <f>PRODUCT(H45,R35)+0.8</f>
        <v>12.440000000000001</v>
      </c>
      <c r="M45" s="1"/>
      <c r="N45" s="1"/>
      <c r="O45" s="1"/>
      <c r="P45" s="1"/>
      <c r="Q45" s="1"/>
    </row>
    <row r="46" spans="1:19" ht="15.75" x14ac:dyDescent="0.25">
      <c r="A46" s="2"/>
      <c r="B46" s="1"/>
      <c r="C46" s="1"/>
      <c r="D46" s="2"/>
      <c r="E46" s="2"/>
      <c r="F46" s="2"/>
      <c r="G46" s="2"/>
      <c r="H46" s="2"/>
      <c r="I46" s="2"/>
      <c r="J46" s="2"/>
      <c r="K46" s="2"/>
      <c r="L46" s="13"/>
      <c r="M46" s="1"/>
      <c r="N46" s="1"/>
      <c r="O46" s="1"/>
      <c r="P46" s="1"/>
      <c r="Q46" s="1"/>
    </row>
    <row r="47" spans="1:19" ht="15.75" x14ac:dyDescent="0.25">
      <c r="A47" s="2" t="s">
        <v>35</v>
      </c>
      <c r="B47" s="1" t="s">
        <v>79</v>
      </c>
      <c r="C47" s="1" t="s">
        <v>99</v>
      </c>
      <c r="D47" s="2">
        <v>12</v>
      </c>
      <c r="E47" s="2"/>
      <c r="F47" s="2">
        <v>2</v>
      </c>
      <c r="G47" s="2"/>
      <c r="H47" s="2"/>
      <c r="I47" s="2"/>
      <c r="J47" s="1" t="s">
        <v>62</v>
      </c>
      <c r="K47" s="2" t="s">
        <v>112</v>
      </c>
      <c r="L47" s="13">
        <f>PRODUCT(D47,N35)+PRODUCT(F47,P35)+0.85</f>
        <v>17.71</v>
      </c>
      <c r="M47" s="1"/>
      <c r="N47" s="1"/>
      <c r="O47" s="1"/>
      <c r="P47" s="1"/>
      <c r="Q47" s="1"/>
    </row>
    <row r="48" spans="1:19" ht="15.75" x14ac:dyDescent="0.25">
      <c r="A48" s="2" t="s">
        <v>36</v>
      </c>
      <c r="B48" s="1" t="s">
        <v>79</v>
      </c>
      <c r="C48" s="1" t="s">
        <v>99</v>
      </c>
      <c r="D48" s="2"/>
      <c r="E48" s="2">
        <v>12</v>
      </c>
      <c r="F48" s="2"/>
      <c r="G48" s="2">
        <v>2</v>
      </c>
      <c r="H48" s="2"/>
      <c r="I48" s="2"/>
      <c r="J48" s="1" t="s">
        <v>63</v>
      </c>
      <c r="K48" s="2" t="s">
        <v>113</v>
      </c>
      <c r="L48" s="13">
        <f>PRODUCT(E48,O35)+PRODUCT(G48,Q35)+0.8</f>
        <v>14.62</v>
      </c>
      <c r="M48" s="1"/>
      <c r="N48" s="1"/>
      <c r="O48" s="1"/>
      <c r="P48" s="1"/>
      <c r="Q48" s="1"/>
    </row>
    <row r="49" spans="1:17" ht="15.75" x14ac:dyDescent="0.25">
      <c r="A49" s="2" t="s">
        <v>37</v>
      </c>
      <c r="B49" s="1" t="s">
        <v>79</v>
      </c>
      <c r="C49" s="1" t="s">
        <v>99</v>
      </c>
      <c r="D49" s="2"/>
      <c r="E49" s="2"/>
      <c r="F49" s="2"/>
      <c r="G49" s="2"/>
      <c r="H49" s="2">
        <v>12</v>
      </c>
      <c r="I49" s="2">
        <v>2</v>
      </c>
      <c r="J49" s="1" t="s">
        <v>64</v>
      </c>
      <c r="K49" s="2" t="s">
        <v>114</v>
      </c>
      <c r="L49" s="13">
        <f>PRODUCT(H49,R35)+PRODUCT(I49,S35)+0.8</f>
        <v>13.88</v>
      </c>
      <c r="M49" s="1"/>
      <c r="N49" s="1"/>
      <c r="O49" s="1"/>
      <c r="P49" s="1"/>
      <c r="Q49" s="1"/>
    </row>
    <row r="50" spans="1:17" ht="15.75" x14ac:dyDescent="0.25">
      <c r="A50" s="2"/>
      <c r="B50" s="1"/>
      <c r="C50" s="1"/>
      <c r="D50" s="2"/>
      <c r="E50" s="2"/>
      <c r="F50" s="2"/>
      <c r="G50" s="2"/>
      <c r="H50" s="2"/>
      <c r="I50" s="2"/>
      <c r="J50" s="2"/>
      <c r="K50" s="2"/>
      <c r="L50" s="13"/>
    </row>
    <row r="51" spans="1:17" ht="15.75" x14ac:dyDescent="0.25">
      <c r="A51" s="2" t="s">
        <v>38</v>
      </c>
      <c r="B51" s="1" t="s">
        <v>80</v>
      </c>
      <c r="C51" s="1" t="s">
        <v>100</v>
      </c>
      <c r="D51" s="2">
        <v>14</v>
      </c>
      <c r="E51" s="2"/>
      <c r="F51" s="2"/>
      <c r="G51" s="2"/>
      <c r="H51" s="2"/>
      <c r="I51" s="2"/>
      <c r="J51" s="1" t="s">
        <v>62</v>
      </c>
      <c r="K51" s="2" t="s">
        <v>112</v>
      </c>
      <c r="L51" s="13">
        <f>PRODUCT(D51,N35)+0.9</f>
        <v>18.259999999999998</v>
      </c>
    </row>
    <row r="52" spans="1:17" ht="15.75" x14ac:dyDescent="0.25">
      <c r="A52" s="2" t="s">
        <v>39</v>
      </c>
      <c r="B52" s="1" t="s">
        <v>80</v>
      </c>
      <c r="C52" s="1" t="s">
        <v>100</v>
      </c>
      <c r="D52" s="2"/>
      <c r="E52" s="2">
        <v>14</v>
      </c>
      <c r="F52" s="2"/>
      <c r="G52" s="2"/>
      <c r="H52" s="2"/>
      <c r="I52" s="2"/>
      <c r="J52" s="1" t="s">
        <v>63</v>
      </c>
      <c r="K52" s="2" t="s">
        <v>113</v>
      </c>
      <c r="L52" s="13">
        <f>PRODUCT(E52,O35)+0.85</f>
        <v>14.709999999999999</v>
      </c>
    </row>
    <row r="53" spans="1:17" ht="15.75" x14ac:dyDescent="0.25">
      <c r="A53" s="2" t="s">
        <v>40</v>
      </c>
      <c r="B53" s="1" t="s">
        <v>80</v>
      </c>
      <c r="C53" s="1" t="s">
        <v>100</v>
      </c>
      <c r="D53" s="2"/>
      <c r="E53" s="2"/>
      <c r="F53" s="2"/>
      <c r="G53" s="2"/>
      <c r="H53" s="2">
        <v>14</v>
      </c>
      <c r="I53" s="2"/>
      <c r="J53" s="1" t="s">
        <v>64</v>
      </c>
      <c r="K53" s="2" t="s">
        <v>114</v>
      </c>
      <c r="L53" s="13">
        <f>PRODUCT(H53,R35)+0.85</f>
        <v>14.43</v>
      </c>
    </row>
    <row r="54" spans="1:17" ht="15.75" x14ac:dyDescent="0.25">
      <c r="A54" s="2"/>
      <c r="B54" s="1"/>
      <c r="C54" s="1"/>
      <c r="D54" s="2"/>
      <c r="E54" s="2"/>
      <c r="F54" s="2"/>
      <c r="G54" s="2"/>
      <c r="H54" s="2"/>
      <c r="I54" s="2"/>
      <c r="J54" s="2"/>
      <c r="K54" s="2"/>
      <c r="L54" s="13"/>
    </row>
    <row r="55" spans="1:17" ht="15.75" x14ac:dyDescent="0.25">
      <c r="A55" s="2" t="s">
        <v>41</v>
      </c>
      <c r="B55" s="1" t="s">
        <v>81</v>
      </c>
      <c r="C55" s="1" t="s">
        <v>101</v>
      </c>
      <c r="D55" s="2">
        <v>14</v>
      </c>
      <c r="E55" s="2"/>
      <c r="F55" s="2">
        <v>2</v>
      </c>
      <c r="G55" s="2"/>
      <c r="H55" s="2"/>
      <c r="I55" s="2"/>
      <c r="J55" s="1" t="s">
        <v>62</v>
      </c>
      <c r="K55" s="2" t="s">
        <v>112</v>
      </c>
      <c r="L55" s="13">
        <f>PRODUCT(D55,N35)+PRODUCT(F55,P35)+0.95</f>
        <v>20.29</v>
      </c>
    </row>
    <row r="56" spans="1:17" ht="15.75" x14ac:dyDescent="0.25">
      <c r="A56" s="2" t="s">
        <v>42</v>
      </c>
      <c r="B56" s="1" t="s">
        <v>81</v>
      </c>
      <c r="C56" s="1" t="s">
        <v>101</v>
      </c>
      <c r="D56" s="2"/>
      <c r="E56" s="2">
        <v>14</v>
      </c>
      <c r="F56" s="2"/>
      <c r="G56" s="2">
        <v>2</v>
      </c>
      <c r="H56" s="2"/>
      <c r="I56" s="2"/>
      <c r="J56" s="1" t="s">
        <v>63</v>
      </c>
      <c r="K56" s="2" t="s">
        <v>113</v>
      </c>
      <c r="L56" s="13">
        <f>PRODUCT(E56,O35)+PRODUCT(G56,Q35)+0.9</f>
        <v>16.7</v>
      </c>
    </row>
    <row r="57" spans="1:17" ht="15.75" x14ac:dyDescent="0.25">
      <c r="A57" s="2" t="s">
        <v>43</v>
      </c>
      <c r="B57" s="1" t="s">
        <v>81</v>
      </c>
      <c r="C57" s="1" t="s">
        <v>101</v>
      </c>
      <c r="D57" s="2"/>
      <c r="E57" s="2"/>
      <c r="F57" s="2"/>
      <c r="G57" s="2"/>
      <c r="H57" s="2">
        <v>14</v>
      </c>
      <c r="I57" s="2">
        <v>2</v>
      </c>
      <c r="J57" s="1" t="s">
        <v>64</v>
      </c>
      <c r="K57" s="2" t="s">
        <v>114</v>
      </c>
      <c r="L57" s="13">
        <f>PRODUCT(H57,R35)+PRODUCT(I57,S35)+0.9</f>
        <v>15.92</v>
      </c>
    </row>
    <row r="58" spans="1:17" ht="15.75" x14ac:dyDescent="0.25">
      <c r="A58" s="2"/>
      <c r="B58" s="1"/>
      <c r="C58" s="1"/>
      <c r="D58" s="2"/>
      <c r="E58" s="2"/>
      <c r="F58" s="2"/>
      <c r="G58" s="2"/>
      <c r="H58" s="2"/>
      <c r="I58" s="2"/>
      <c r="J58" s="2"/>
      <c r="K58" s="2"/>
      <c r="L58" s="13"/>
    </row>
    <row r="59" spans="1:17" s="14" customFormat="1" ht="15.75" x14ac:dyDescent="0.25">
      <c r="A59" s="2" t="s">
        <v>44</v>
      </c>
      <c r="B59" s="1" t="s">
        <v>82</v>
      </c>
      <c r="C59" s="1" t="s">
        <v>102</v>
      </c>
      <c r="D59" s="2">
        <v>12</v>
      </c>
      <c r="E59" s="2"/>
      <c r="F59" s="2">
        <v>4</v>
      </c>
      <c r="G59" s="2"/>
      <c r="H59" s="2"/>
      <c r="I59" s="2"/>
      <c r="J59" s="1" t="s">
        <v>62</v>
      </c>
      <c r="K59" s="2" t="s">
        <v>112</v>
      </c>
      <c r="L59" s="13">
        <f>PRODUCT(D59,N35)+PRODUCT(F59,P35)+0.9</f>
        <v>19.739999999999998</v>
      </c>
      <c r="M59" s="18"/>
    </row>
    <row r="60" spans="1:17" s="14" customFormat="1" ht="15.75" x14ac:dyDescent="0.25">
      <c r="A60" s="2" t="s">
        <v>45</v>
      </c>
      <c r="B60" s="1" t="s">
        <v>82</v>
      </c>
      <c r="C60" s="1" t="s">
        <v>102</v>
      </c>
      <c r="D60" s="2"/>
      <c r="E60" s="2">
        <v>12</v>
      </c>
      <c r="F60" s="2"/>
      <c r="G60" s="2">
        <v>4</v>
      </c>
      <c r="H60" s="2"/>
      <c r="I60" s="2"/>
      <c r="J60" s="1" t="s">
        <v>63</v>
      </c>
      <c r="K60" s="2" t="s">
        <v>113</v>
      </c>
      <c r="L60" s="13">
        <f>PRODUCT(E60,O35)+PRODUCT(G60,Q35)+0.9</f>
        <v>16.659999999999997</v>
      </c>
    </row>
    <row r="61" spans="1:17" s="14" customFormat="1" ht="15.75" x14ac:dyDescent="0.25">
      <c r="A61" s="2" t="s">
        <v>46</v>
      </c>
      <c r="B61" s="1" t="s">
        <v>82</v>
      </c>
      <c r="C61" s="1" t="s">
        <v>102</v>
      </c>
      <c r="D61" s="2"/>
      <c r="E61" s="2"/>
      <c r="F61" s="2"/>
      <c r="G61" s="2"/>
      <c r="H61" s="2">
        <v>12</v>
      </c>
      <c r="I61" s="2">
        <v>4</v>
      </c>
      <c r="J61" s="1" t="s">
        <v>64</v>
      </c>
      <c r="K61" s="2" t="s">
        <v>114</v>
      </c>
      <c r="L61" s="13">
        <f>PRODUCT(H61,R35)+PRODUCT(I61,S35)+0.9</f>
        <v>15.42</v>
      </c>
    </row>
    <row r="62" spans="1:17" ht="15.75" x14ac:dyDescent="0.25">
      <c r="A62" s="2"/>
      <c r="B62" s="1"/>
      <c r="C62" s="1"/>
      <c r="D62" s="2"/>
      <c r="E62" s="2"/>
      <c r="F62" s="2"/>
      <c r="G62" s="2"/>
      <c r="H62" s="2"/>
      <c r="I62" s="2"/>
      <c r="J62" s="2"/>
      <c r="K62" s="2"/>
      <c r="L62" s="13"/>
    </row>
    <row r="63" spans="1:17" ht="15.75" x14ac:dyDescent="0.25">
      <c r="A63" s="2" t="s">
        <v>47</v>
      </c>
      <c r="B63" s="1" t="s">
        <v>83</v>
      </c>
      <c r="C63" s="1" t="s">
        <v>103</v>
      </c>
      <c r="D63" s="2">
        <v>14</v>
      </c>
      <c r="E63" s="2"/>
      <c r="F63" s="2">
        <v>2</v>
      </c>
      <c r="G63" s="2"/>
      <c r="H63" s="2"/>
      <c r="I63" s="2"/>
      <c r="J63" s="1" t="s">
        <v>62</v>
      </c>
      <c r="K63" s="2" t="s">
        <v>112</v>
      </c>
      <c r="L63" s="13">
        <f>PRODUCT(D63,N35)+PRODUCT(F63,P35)+0.95</f>
        <v>20.29</v>
      </c>
    </row>
    <row r="64" spans="1:17" ht="15.75" x14ac:dyDescent="0.25">
      <c r="A64" s="2" t="s">
        <v>48</v>
      </c>
      <c r="B64" s="1" t="s">
        <v>83</v>
      </c>
      <c r="C64" s="1" t="s">
        <v>103</v>
      </c>
      <c r="D64" s="2"/>
      <c r="E64" s="2">
        <v>14</v>
      </c>
      <c r="F64" s="2"/>
      <c r="G64" s="2">
        <v>2</v>
      </c>
      <c r="H64" s="2"/>
      <c r="I64" s="2"/>
      <c r="J64" s="1" t="s">
        <v>63</v>
      </c>
      <c r="K64" s="2" t="s">
        <v>113</v>
      </c>
      <c r="L64" s="13">
        <f>PRODUCT(E64,O35)+PRODUCT(G64,Q35)+0.9</f>
        <v>16.7</v>
      </c>
    </row>
    <row r="65" spans="1:12" ht="15.75" x14ac:dyDescent="0.25">
      <c r="A65" s="2" t="s">
        <v>49</v>
      </c>
      <c r="B65" s="1" t="s">
        <v>83</v>
      </c>
      <c r="C65" s="1" t="s">
        <v>103</v>
      </c>
      <c r="D65" s="2"/>
      <c r="E65" s="2"/>
      <c r="F65" s="2"/>
      <c r="G65" s="2"/>
      <c r="H65" s="2">
        <v>14</v>
      </c>
      <c r="I65" s="2">
        <v>2</v>
      </c>
      <c r="J65" s="1" t="s">
        <v>64</v>
      </c>
      <c r="K65" s="2" t="s">
        <v>114</v>
      </c>
      <c r="L65" s="13">
        <f>PRODUCT(H65,R35)+PRODUCT(I65,S35)+0.9</f>
        <v>15.92</v>
      </c>
    </row>
    <row r="66" spans="1:12" ht="15.75" x14ac:dyDescent="0.25">
      <c r="A66" s="2"/>
      <c r="B66" s="1"/>
      <c r="C66" s="1"/>
      <c r="D66" s="2"/>
      <c r="E66" s="2"/>
      <c r="F66" s="2"/>
      <c r="G66" s="2"/>
      <c r="H66" s="2"/>
      <c r="I66" s="2"/>
      <c r="J66" s="2"/>
      <c r="K66" s="2"/>
      <c r="L66" s="13"/>
    </row>
    <row r="67" spans="1:12" ht="15.75" x14ac:dyDescent="0.25">
      <c r="A67" s="2" t="s">
        <v>50</v>
      </c>
      <c r="B67" s="1" t="s">
        <v>84</v>
      </c>
      <c r="C67" s="1" t="s">
        <v>104</v>
      </c>
      <c r="D67" s="2">
        <v>14</v>
      </c>
      <c r="E67" s="2"/>
      <c r="F67" s="2">
        <v>4</v>
      </c>
      <c r="G67" s="2"/>
      <c r="H67" s="2"/>
      <c r="I67" s="2"/>
      <c r="J67" s="1" t="s">
        <v>62</v>
      </c>
      <c r="K67" s="2" t="s">
        <v>112</v>
      </c>
      <c r="L67" s="13">
        <f>PRODUCT(D67,N35)+PRODUCT(F67,P35)+1</f>
        <v>22.32</v>
      </c>
    </row>
    <row r="68" spans="1:12" ht="15.75" x14ac:dyDescent="0.25">
      <c r="A68" s="2" t="s">
        <v>51</v>
      </c>
      <c r="B68" s="1" t="s">
        <v>84</v>
      </c>
      <c r="C68" s="1" t="s">
        <v>104</v>
      </c>
      <c r="D68" s="2"/>
      <c r="E68" s="2">
        <v>14</v>
      </c>
      <c r="F68" s="2"/>
      <c r="G68" s="2">
        <v>4</v>
      </c>
      <c r="H68" s="2"/>
      <c r="I68" s="2"/>
      <c r="J68" s="1" t="s">
        <v>63</v>
      </c>
      <c r="K68" s="2" t="s">
        <v>113</v>
      </c>
      <c r="L68" s="13">
        <f>PRODUCT(E68,O35)+PRODUCT(G68,Q35)+0.9</f>
        <v>18.639999999999997</v>
      </c>
    </row>
    <row r="69" spans="1:12" ht="15.75" x14ac:dyDescent="0.25">
      <c r="A69" s="2" t="s">
        <v>52</v>
      </c>
      <c r="B69" s="1" t="s">
        <v>84</v>
      </c>
      <c r="C69" s="1" t="s">
        <v>104</v>
      </c>
      <c r="D69" s="2"/>
      <c r="E69" s="2"/>
      <c r="F69" s="2"/>
      <c r="G69" s="2"/>
      <c r="H69" s="2">
        <v>14</v>
      </c>
      <c r="I69" s="2">
        <v>4</v>
      </c>
      <c r="J69" s="1" t="s">
        <v>64</v>
      </c>
      <c r="K69" s="2" t="s">
        <v>114</v>
      </c>
      <c r="L69" s="13">
        <f>PRODUCT(H69,R35)+PRODUCT(I69,S35)+0.9</f>
        <v>17.36</v>
      </c>
    </row>
    <row r="70" spans="1:12" ht="15.75" x14ac:dyDescent="0.25">
      <c r="A70" s="2"/>
      <c r="B70" s="1"/>
      <c r="C70" s="1"/>
      <c r="D70" s="2"/>
      <c r="E70" s="2"/>
      <c r="F70" s="2"/>
      <c r="G70" s="2"/>
      <c r="H70" s="2"/>
      <c r="I70" s="2"/>
      <c r="J70" s="2"/>
      <c r="K70" s="2"/>
      <c r="L70" s="13"/>
    </row>
    <row r="71" spans="1:12" ht="15.75" x14ac:dyDescent="0.25">
      <c r="A71" s="2" t="s">
        <v>53</v>
      </c>
      <c r="B71" s="1" t="s">
        <v>85</v>
      </c>
      <c r="C71" s="1" t="s">
        <v>105</v>
      </c>
      <c r="D71" s="2">
        <v>16</v>
      </c>
      <c r="E71" s="2"/>
      <c r="F71" s="2"/>
      <c r="G71" s="2"/>
      <c r="H71" s="2"/>
      <c r="I71" s="2"/>
      <c r="J71" s="1" t="s">
        <v>62</v>
      </c>
      <c r="K71" s="2" t="s">
        <v>112</v>
      </c>
      <c r="L71" s="13">
        <f>PRODUCT(D71,N35)+PRODUCT(F71,P35)+0.95</f>
        <v>21.779999999999998</v>
      </c>
    </row>
    <row r="72" spans="1:12" ht="15.75" x14ac:dyDescent="0.25">
      <c r="A72" s="2" t="s">
        <v>54</v>
      </c>
      <c r="B72" s="1" t="s">
        <v>85</v>
      </c>
      <c r="C72" s="1" t="s">
        <v>105</v>
      </c>
      <c r="D72" s="2"/>
      <c r="E72" s="2">
        <v>16</v>
      </c>
      <c r="F72" s="2"/>
      <c r="G72" s="2"/>
      <c r="H72" s="2"/>
      <c r="I72" s="2"/>
      <c r="J72" s="1" t="s">
        <v>63</v>
      </c>
      <c r="K72" s="2" t="s">
        <v>113</v>
      </c>
      <c r="L72" s="13">
        <f>PRODUCT(E72,O35)+PRODUCT(G72,Q35)+0.95</f>
        <v>17.759999999999998</v>
      </c>
    </row>
    <row r="73" spans="1:12" ht="15.75" x14ac:dyDescent="0.25">
      <c r="A73" s="2" t="s">
        <v>55</v>
      </c>
      <c r="B73" s="1" t="s">
        <v>85</v>
      </c>
      <c r="C73" s="1" t="s">
        <v>105</v>
      </c>
      <c r="D73" s="2"/>
      <c r="E73" s="2"/>
      <c r="F73" s="2"/>
      <c r="G73" s="2"/>
      <c r="H73" s="2">
        <v>16</v>
      </c>
      <c r="I73" s="2"/>
      <c r="J73" s="1" t="s">
        <v>64</v>
      </c>
      <c r="K73" s="2" t="s">
        <v>114</v>
      </c>
      <c r="L73" s="13">
        <f>PRODUCT(H73,R35)+PRODUCT(I73,S35)+0.95</f>
        <v>17.189999999999998</v>
      </c>
    </row>
    <row r="74" spans="1:12" ht="15.75" x14ac:dyDescent="0.25">
      <c r="A74" s="2"/>
      <c r="B74" s="1"/>
      <c r="C74" s="1"/>
      <c r="D74" s="2"/>
      <c r="E74" s="2"/>
      <c r="F74" s="2"/>
      <c r="G74" s="2"/>
      <c r="H74" s="2"/>
      <c r="I74" s="2"/>
      <c r="J74" s="2"/>
      <c r="K74" s="2"/>
      <c r="L74" s="13"/>
    </row>
    <row r="75" spans="1:12" ht="15.75" x14ac:dyDescent="0.25">
      <c r="A75" s="2" t="s">
        <v>56</v>
      </c>
      <c r="B75" s="1" t="s">
        <v>86</v>
      </c>
      <c r="C75" s="1" t="s">
        <v>106</v>
      </c>
      <c r="D75" s="2">
        <v>16</v>
      </c>
      <c r="E75" s="2"/>
      <c r="F75" s="2">
        <v>2</v>
      </c>
      <c r="G75" s="2"/>
      <c r="H75" s="2"/>
      <c r="I75" s="2"/>
      <c r="J75" s="1" t="s">
        <v>62</v>
      </c>
      <c r="K75" s="2" t="s">
        <v>112</v>
      </c>
      <c r="L75" s="13">
        <f>PRODUCT(D75,N35)+PRODUCT(F75,P35)+1</f>
        <v>22.82</v>
      </c>
    </row>
    <row r="76" spans="1:12" ht="15.75" x14ac:dyDescent="0.25">
      <c r="A76" s="2" t="s">
        <v>57</v>
      </c>
      <c r="B76" s="1" t="s">
        <v>86</v>
      </c>
      <c r="C76" s="1" t="s">
        <v>106</v>
      </c>
      <c r="D76" s="2"/>
      <c r="E76" s="2">
        <v>16</v>
      </c>
      <c r="F76" s="2"/>
      <c r="G76" s="2">
        <v>2</v>
      </c>
      <c r="H76" s="2"/>
      <c r="I76" s="2"/>
      <c r="J76" s="1" t="s">
        <v>63</v>
      </c>
      <c r="K76" s="2" t="s">
        <v>113</v>
      </c>
      <c r="L76" s="13">
        <f>PRODUCT(E76,O35)+PRODUCT(G76,Q35)+0.95</f>
        <v>18.73</v>
      </c>
    </row>
    <row r="77" spans="1:12" ht="15.75" x14ac:dyDescent="0.25">
      <c r="A77" s="2" t="s">
        <v>58</v>
      </c>
      <c r="B77" s="1" t="s">
        <v>86</v>
      </c>
      <c r="C77" s="1" t="s">
        <v>106</v>
      </c>
      <c r="D77" s="2"/>
      <c r="E77" s="2"/>
      <c r="F77" s="2"/>
      <c r="G77" s="2"/>
      <c r="H77" s="2">
        <v>16</v>
      </c>
      <c r="I77" s="2">
        <v>2</v>
      </c>
      <c r="J77" s="1" t="s">
        <v>64</v>
      </c>
      <c r="K77" s="2" t="s">
        <v>114</v>
      </c>
      <c r="L77" s="13">
        <f>PRODUCT(H77,R35)+PRODUCT(I77,S35)+0.95</f>
        <v>17.91</v>
      </c>
    </row>
    <row r="78" spans="1:12" ht="15.75" x14ac:dyDescent="0.25">
      <c r="A78" s="2"/>
      <c r="B78" s="1"/>
      <c r="C78" s="1"/>
      <c r="D78" s="2"/>
      <c r="E78" s="2"/>
      <c r="F78" s="2"/>
      <c r="G78" s="2"/>
      <c r="H78" s="2"/>
      <c r="I78" s="2"/>
      <c r="J78" s="2"/>
      <c r="K78" s="2"/>
      <c r="L78" s="13"/>
    </row>
    <row r="79" spans="1:12" ht="15.75" x14ac:dyDescent="0.25">
      <c r="A79" s="15" t="s">
        <v>59</v>
      </c>
      <c r="B79" s="16" t="s">
        <v>87</v>
      </c>
      <c r="C79" s="16" t="s">
        <v>107</v>
      </c>
      <c r="D79" s="15">
        <v>16</v>
      </c>
      <c r="E79" s="15"/>
      <c r="F79" s="15">
        <v>4</v>
      </c>
      <c r="G79" s="15"/>
      <c r="H79" s="15"/>
      <c r="I79" s="15"/>
      <c r="J79" s="16" t="s">
        <v>62</v>
      </c>
      <c r="K79" s="15" t="s">
        <v>112</v>
      </c>
      <c r="L79" s="17">
        <f>PRODUCT(D79,N35)+PRODUCT(F79,P35)+1.17</f>
        <v>24.97</v>
      </c>
    </row>
    <row r="80" spans="1:12" ht="15.75" x14ac:dyDescent="0.25">
      <c r="A80" s="15" t="s">
        <v>60</v>
      </c>
      <c r="B80" s="16" t="s">
        <v>87</v>
      </c>
      <c r="C80" s="16" t="s">
        <v>107</v>
      </c>
      <c r="D80" s="15"/>
      <c r="E80" s="15">
        <v>16</v>
      </c>
      <c r="F80" s="15"/>
      <c r="G80" s="15">
        <v>4</v>
      </c>
      <c r="H80" s="15"/>
      <c r="I80" s="15"/>
      <c r="J80" s="16" t="s">
        <v>63</v>
      </c>
      <c r="K80" s="15" t="s">
        <v>113</v>
      </c>
      <c r="L80" s="17">
        <f>PRODUCT(E80,O35)+PRODUCT(G80,Q35)+1</f>
        <v>20.72</v>
      </c>
    </row>
    <row r="81" spans="1:13" ht="15.75" x14ac:dyDescent="0.25">
      <c r="A81" s="15" t="s">
        <v>61</v>
      </c>
      <c r="B81" s="16" t="s">
        <v>87</v>
      </c>
      <c r="C81" s="16" t="s">
        <v>107</v>
      </c>
      <c r="D81" s="15"/>
      <c r="E81" s="15"/>
      <c r="F81" s="15"/>
      <c r="G81" s="15"/>
      <c r="H81" s="15">
        <v>16</v>
      </c>
      <c r="I81" s="15">
        <v>4</v>
      </c>
      <c r="J81" s="16" t="s">
        <v>64</v>
      </c>
      <c r="K81" s="15" t="s">
        <v>114</v>
      </c>
      <c r="L81" s="17">
        <f>PRODUCT(H81,R35)+PRODUCT(I81,S35)+1</f>
        <v>19.399999999999999</v>
      </c>
    </row>
    <row r="82" spans="1:13" x14ac:dyDescent="0.25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0"/>
      <c r="M82" s="1"/>
    </row>
    <row r="83" spans="1:13" x14ac:dyDescent="0.25">
      <c r="A83" s="20" t="s">
        <v>125</v>
      </c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1"/>
    </row>
  </sheetData>
  <mergeCells count="1">
    <mergeCell ref="A83:L83"/>
  </mergeCells>
  <printOptions horizontalCentered="1" verticalCentered="1" gridLines="1"/>
  <pageMargins left="0.19685039370078741" right="0.19685039370078741" top="0.19685039370078741" bottom="0.19685039370078741" header="0.31496062992125984" footer="0.31496062992125984"/>
  <pageSetup paperSize="9" scale="61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 Design</dc:creator>
  <cp:lastModifiedBy>OwnerPro</cp:lastModifiedBy>
  <cp:lastPrinted>2023-03-23T10:54:52Z</cp:lastPrinted>
  <dcterms:created xsi:type="dcterms:W3CDTF">2015-11-02T16:10:16Z</dcterms:created>
  <dcterms:modified xsi:type="dcterms:W3CDTF">2023-08-10T08:32:41Z</dcterms:modified>
</cp:coreProperties>
</file>